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390" windowHeight="8325" activeTab="1"/>
  </bookViews>
  <sheets>
    <sheet name="Accueil" sheetId="1" r:id="rId1"/>
    <sheet name="Comment utiliser ce programme" sheetId="2" r:id="rId2"/>
    <sheet name="Informations générales" sheetId="3" r:id="rId3"/>
    <sheet name="Bulletin vierge" sheetId="4" r:id="rId4"/>
  </sheets>
  <definedNames>
    <definedName name="nbsal">'Bulletin vierge'!$C$62</definedName>
    <definedName name="pourcentSMIC">'Bulletin vierge'!$C$16</definedName>
    <definedName name="Sbrut">'Bulletin vierge'!$G$23</definedName>
    <definedName name="smich">'Informations générales'!$D$7</definedName>
    <definedName name="SMICjanvier">'Bulletin vierge'!$C$12</definedName>
    <definedName name="_xlnm.Print_Area" localSheetId="3">'Bulletin vierge'!$A$1:$I$64</definedName>
    <definedName name="_xlnm.Print_Area" localSheetId="1">'Comment utiliser ce programme'!$A$1:$I$75</definedName>
  </definedNames>
  <calcPr fullCalcOnLoad="1"/>
</workbook>
</file>

<file path=xl/sharedStrings.xml><?xml version="1.0" encoding="utf-8"?>
<sst xmlns="http://schemas.openxmlformats.org/spreadsheetml/2006/main" count="105" uniqueCount="95">
  <si>
    <t>Charges patronales</t>
  </si>
  <si>
    <t>Charges salariales</t>
  </si>
  <si>
    <t>Base</t>
  </si>
  <si>
    <t>%</t>
  </si>
  <si>
    <t>SS Maladie</t>
  </si>
  <si>
    <t>CSA</t>
  </si>
  <si>
    <t>SS Vieillesse plafonnée</t>
  </si>
  <si>
    <t>SS Vieillesse déplafonnée</t>
  </si>
  <si>
    <t>SS Allocations familiales</t>
  </si>
  <si>
    <t>AGFF</t>
  </si>
  <si>
    <t>Chomage      tranche A</t>
  </si>
  <si>
    <t xml:space="preserve">                    tranche B</t>
  </si>
  <si>
    <t>FNGS</t>
  </si>
  <si>
    <t>CAMARCA    tranche Ax3</t>
  </si>
  <si>
    <t>FNAL</t>
  </si>
  <si>
    <t>Formation</t>
  </si>
  <si>
    <t>Salaire de base</t>
  </si>
  <si>
    <t>Nb d'heures</t>
  </si>
  <si>
    <t>Taux</t>
  </si>
  <si>
    <t>Montant</t>
  </si>
  <si>
    <t>Heures normales</t>
  </si>
  <si>
    <t>Heures supplémentaires</t>
  </si>
  <si>
    <t>SALARIE</t>
  </si>
  <si>
    <t>EMPLOI</t>
  </si>
  <si>
    <t>COEFFICIENT</t>
  </si>
  <si>
    <t>CONVENTION COLLECTIVE</t>
  </si>
  <si>
    <t>N° SS</t>
  </si>
  <si>
    <t>au</t>
  </si>
  <si>
    <t>SALAIRE BRUT</t>
  </si>
  <si>
    <t>EMPLOYEUR</t>
  </si>
  <si>
    <t>Code APE</t>
  </si>
  <si>
    <t>Cotisations à verser</t>
  </si>
  <si>
    <t>Le salaire d'un apprenti est calculé en % du SMIC et en fonction de son âge et de son ancienneté dans la formation</t>
  </si>
  <si>
    <t>-18 ans</t>
  </si>
  <si>
    <t>18 à -21 ans</t>
  </si>
  <si>
    <t>21 ans et +</t>
  </si>
  <si>
    <t>AGE</t>
  </si>
  <si>
    <t>% du SMIC</t>
  </si>
  <si>
    <t>Salaire/heure</t>
  </si>
  <si>
    <t>Salaire/mois</t>
  </si>
  <si>
    <t>1ère année</t>
  </si>
  <si>
    <t>2ème année</t>
  </si>
  <si>
    <t>3ème année</t>
  </si>
  <si>
    <t xml:space="preserve">BULLETIN DE PAYE du </t>
  </si>
  <si>
    <t>ADRESSE</t>
  </si>
  <si>
    <t>CMSA de Gap - 05</t>
  </si>
  <si>
    <t>N° SIRET</t>
  </si>
  <si>
    <t>Ce bulletin de salaire doit être conservé sans limitation de durée</t>
  </si>
  <si>
    <t>SMIC au 1er janvier de l'année</t>
  </si>
  <si>
    <t>SMIC actuel</t>
  </si>
  <si>
    <t>MG (Minimum Garanti)</t>
  </si>
  <si>
    <t>1, si nb salariés &lt;=10</t>
  </si>
  <si>
    <t>COTISATIONS</t>
  </si>
  <si>
    <t>TOTAL COTISATIONS</t>
  </si>
  <si>
    <t>SALAIRE IMPOSABLE</t>
  </si>
  <si>
    <t>SALAIRE NET</t>
  </si>
  <si>
    <t>Nourriture</t>
  </si>
  <si>
    <t>Logement</t>
  </si>
  <si>
    <t>Nb jours</t>
  </si>
  <si>
    <t>NET A PAYER</t>
  </si>
  <si>
    <t>TOTAL A DECOMPTER</t>
  </si>
  <si>
    <t>* Prévoyance (décès)</t>
  </si>
  <si>
    <t>* Médecine du travail</t>
  </si>
  <si>
    <t>* AFNCA/ANEFA/PROVEA</t>
  </si>
  <si>
    <t>* cotisations des exploitations de 10 salariés ou moins</t>
  </si>
  <si>
    <t>Attention : l'apprenti doit percevoir au moins 25% de son salaire net, une fois la nourriture et le logement déduits</t>
  </si>
  <si>
    <t>L'apprenti acquiert 2,5 jours de congés payés par mois de travail au cours de la période de référence (1er juin - 31 mai)</t>
  </si>
  <si>
    <t xml:space="preserve">      du SMIC, soit :</t>
  </si>
  <si>
    <t>Ce programme a été élaboré par le CFPPA/CFA de Carmejane</t>
  </si>
  <si>
    <t>à partir d'informations communiquées par l'ITEPSA 04</t>
  </si>
  <si>
    <t>*SS Accident du travail</t>
  </si>
  <si>
    <t>Le logement peut être déduite du salaire, sa valeur journalière est égale à : MG x 8 x 75% soit 19,86 € / mois</t>
  </si>
  <si>
    <t>L'assiette des cotisations est égale au salaire de l'apprenti moins 11% du SMIC, valeur au 1er janvier de l'année civile en cours BASE 169 heures, soit :</t>
  </si>
  <si>
    <t>La nourriture peut être déduite du salaire, sa valeur journalière est égale à : MG x 1, 2 ou 2,5 x 75% soit 5,94 € / jour (26 jours maximum par mois)</t>
  </si>
  <si>
    <t xml:space="preserve">Pour 1 repas/jour   </t>
  </si>
  <si>
    <t xml:space="preserve">MG x 1 x 75% = 2,48 €/jour x nombre de jours </t>
  </si>
  <si>
    <t xml:space="preserve">Pour 2 repas/jour   </t>
  </si>
  <si>
    <t>MG x 2 x 75% = 4,97 €/jour x nombre de jours</t>
  </si>
  <si>
    <t xml:space="preserve">Pour 3 repas/jour   </t>
  </si>
  <si>
    <t>MG x 2,5 x 75% = 6,21 €/jour x nombre de jours</t>
  </si>
  <si>
    <t>Repas/jour</t>
  </si>
  <si>
    <t>Valeur/jour</t>
  </si>
  <si>
    <t>La CSG et la CRDS n'étant pas dus, le salaire imposable est égal au salaire net</t>
  </si>
  <si>
    <t>INFORMATIONS GENERALES (au 01/01/2011)</t>
  </si>
  <si>
    <t>SMIC horaire au 01/01/2010 :</t>
  </si>
  <si>
    <t>SMIC horaire au 01/01/2011 :</t>
  </si>
  <si>
    <t xml:space="preserve"> </t>
  </si>
  <si>
    <t>SMIC à 9,00 €</t>
  </si>
  <si>
    <t>Base hebdomadaire : 35 heures</t>
  </si>
  <si>
    <t xml:space="preserve">     MG = Minimum Garanti. Sa valeur s'élève à 3,31 € au 01/01/2011</t>
  </si>
  <si>
    <t>Base des cotisations</t>
  </si>
  <si>
    <t xml:space="preserve">        pour un apprenti de 21 ans et + en première année: (53% - 11%) x 169 heures x 9,00 € = 638,82 € arrondi à l'euro le plus proche soit 618 €</t>
  </si>
  <si>
    <t>169 h x SMIC horaire x (% du contrat - 11 %)</t>
  </si>
  <si>
    <r>
      <t>(</t>
    </r>
    <r>
      <rPr>
        <b/>
        <i/>
        <sz val="10"/>
        <rFont val="Arial"/>
        <family val="2"/>
      </rPr>
      <t>Source MSA 05 - 01/11)</t>
    </r>
  </si>
  <si>
    <t>35 h/hebd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</si>
</sst>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 quotePrefix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1" fillId="33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1" xfId="0" applyBorder="1" applyAlignment="1">
      <alignment horizontal="right"/>
    </xf>
    <xf numFmtId="172" fontId="0" fillId="0" borderId="21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172" fontId="1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4" xfId="0" applyBorder="1" applyAlignment="1">
      <alignment/>
    </xf>
    <xf numFmtId="172" fontId="1" fillId="0" borderId="22" xfId="0" applyNumberFormat="1" applyFont="1" applyBorder="1" applyAlignment="1">
      <alignment/>
    </xf>
    <xf numFmtId="172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72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17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4" fillId="0" borderId="12" xfId="0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9" fontId="0" fillId="33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right"/>
    </xf>
    <xf numFmtId="1" fontId="1" fillId="33" borderId="22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17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3" fillId="0" borderId="13" xfId="0" applyFont="1" applyFill="1" applyBorder="1" applyAlignment="1">
      <alignment/>
    </xf>
    <xf numFmtId="172" fontId="3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104775</xdr:rowOff>
    </xdr:from>
    <xdr:to>
      <xdr:col>4</xdr:col>
      <xdr:colOff>104775</xdr:colOff>
      <xdr:row>9</xdr:row>
      <xdr:rowOff>114300</xdr:rowOff>
    </xdr:to>
    <xdr:pic>
      <xdr:nvPicPr>
        <xdr:cNvPr id="1" name="Picture 1" descr="logo CFP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28625"/>
          <a:ext cx="2743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2</xdr:row>
      <xdr:rowOff>66675</xdr:rowOff>
    </xdr:from>
    <xdr:to>
      <xdr:col>10</xdr:col>
      <xdr:colOff>0</xdr:colOff>
      <xdr:row>9</xdr:row>
      <xdr:rowOff>142875</xdr:rowOff>
    </xdr:to>
    <xdr:pic>
      <xdr:nvPicPr>
        <xdr:cNvPr id="2" name="Picture 2" descr="logo 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390525"/>
          <a:ext cx="971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10</xdr:row>
      <xdr:rowOff>114300</xdr:rowOff>
    </xdr:from>
    <xdr:to>
      <xdr:col>8</xdr:col>
      <xdr:colOff>276225</xdr:colOff>
      <xdr:row>73</xdr:row>
      <xdr:rowOff>95250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33550"/>
          <a:ext cx="6248400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16</xdr:row>
      <xdr:rowOff>47625</xdr:rowOff>
    </xdr:from>
    <xdr:to>
      <xdr:col>6</xdr:col>
      <xdr:colOff>85725</xdr:colOff>
      <xdr:row>17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3733800" y="2638425"/>
          <a:ext cx="101917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renseigner</a:t>
          </a:r>
        </a:p>
      </xdr:txBody>
    </xdr:sp>
    <xdr:clientData/>
  </xdr:twoCellAnchor>
  <xdr:twoCellAnchor>
    <xdr:from>
      <xdr:col>4</xdr:col>
      <xdr:colOff>200025</xdr:colOff>
      <xdr:row>16</xdr:row>
      <xdr:rowOff>133350</xdr:rowOff>
    </xdr:from>
    <xdr:to>
      <xdr:col>4</xdr:col>
      <xdr:colOff>590550</xdr:colOff>
      <xdr:row>16</xdr:row>
      <xdr:rowOff>133350</xdr:rowOff>
    </xdr:to>
    <xdr:sp>
      <xdr:nvSpPr>
        <xdr:cNvPr id="3" name="Line 7"/>
        <xdr:cNvSpPr>
          <a:spLocks/>
        </xdr:cNvSpPr>
      </xdr:nvSpPr>
      <xdr:spPr>
        <a:xfrm flipH="1">
          <a:off x="3343275" y="2724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19050</xdr:rowOff>
    </xdr:from>
    <xdr:to>
      <xdr:col>8</xdr:col>
      <xdr:colOff>28575</xdr:colOff>
      <xdr:row>13</xdr:row>
      <xdr:rowOff>76200</xdr:rowOff>
    </xdr:to>
    <xdr:sp>
      <xdr:nvSpPr>
        <xdr:cNvPr id="4" name="Rectangle 11"/>
        <xdr:cNvSpPr>
          <a:spLocks/>
        </xdr:cNvSpPr>
      </xdr:nvSpPr>
      <xdr:spPr>
        <a:xfrm>
          <a:off x="4791075" y="1962150"/>
          <a:ext cx="14287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Modifier chaque mois</a:t>
          </a:r>
        </a:p>
      </xdr:txBody>
    </xdr:sp>
    <xdr:clientData/>
  </xdr:twoCellAnchor>
  <xdr:twoCellAnchor>
    <xdr:from>
      <xdr:col>4</xdr:col>
      <xdr:colOff>523875</xdr:colOff>
      <xdr:row>22</xdr:row>
      <xdr:rowOff>0</xdr:rowOff>
    </xdr:from>
    <xdr:to>
      <xdr:col>7</xdr:col>
      <xdr:colOff>628650</xdr:colOff>
      <xdr:row>23</xdr:row>
      <xdr:rowOff>47625</xdr:rowOff>
    </xdr:to>
    <xdr:sp>
      <xdr:nvSpPr>
        <xdr:cNvPr id="5" name="Rectangle 12"/>
        <xdr:cNvSpPr>
          <a:spLocks/>
        </xdr:cNvSpPr>
      </xdr:nvSpPr>
      <xdr:spPr>
        <a:xfrm>
          <a:off x="3667125" y="3562350"/>
          <a:ext cx="239077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modifier en fonction de la législation</a:t>
          </a:r>
        </a:p>
      </xdr:txBody>
    </xdr:sp>
    <xdr:clientData/>
  </xdr:twoCellAnchor>
  <xdr:twoCellAnchor>
    <xdr:from>
      <xdr:col>1</xdr:col>
      <xdr:colOff>123825</xdr:colOff>
      <xdr:row>24</xdr:row>
      <xdr:rowOff>152400</xdr:rowOff>
    </xdr:from>
    <xdr:to>
      <xdr:col>2</xdr:col>
      <xdr:colOff>552450</xdr:colOff>
      <xdr:row>27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981075" y="4038600"/>
          <a:ext cx="1190625" cy="485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Selon l'âge de l'apprenti et l'année de formation</a:t>
          </a:r>
        </a:p>
      </xdr:txBody>
    </xdr:sp>
    <xdr:clientData/>
  </xdr:twoCellAnchor>
  <xdr:twoCellAnchor>
    <xdr:from>
      <xdr:col>0</xdr:col>
      <xdr:colOff>133350</xdr:colOff>
      <xdr:row>55</xdr:row>
      <xdr:rowOff>28575</xdr:rowOff>
    </xdr:from>
    <xdr:to>
      <xdr:col>2</xdr:col>
      <xdr:colOff>666750</xdr:colOff>
      <xdr:row>59</xdr:row>
      <xdr:rowOff>95250</xdr:rowOff>
    </xdr:to>
    <xdr:sp>
      <xdr:nvSpPr>
        <xdr:cNvPr id="7" name="Rectangle 15"/>
        <xdr:cNvSpPr>
          <a:spLocks/>
        </xdr:cNvSpPr>
      </xdr:nvSpPr>
      <xdr:spPr>
        <a:xfrm>
          <a:off x="133350" y="8934450"/>
          <a:ext cx="2152650" cy="714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renseigner,si l'apprenti est nourri et/ou logé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Voir les tarifs sur la feuille "Informations générales"</a:t>
          </a:r>
        </a:p>
      </xdr:txBody>
    </xdr:sp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295275</xdr:colOff>
      <xdr:row>65</xdr:row>
      <xdr:rowOff>76200</xdr:rowOff>
    </xdr:to>
    <xdr:sp>
      <xdr:nvSpPr>
        <xdr:cNvPr id="8" name="Rectangle 16"/>
        <xdr:cNvSpPr>
          <a:spLocks/>
        </xdr:cNvSpPr>
      </xdr:nvSpPr>
      <xdr:spPr>
        <a:xfrm>
          <a:off x="2419350" y="10391775"/>
          <a:ext cx="101917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renseigner</a:t>
          </a:r>
        </a:p>
      </xdr:txBody>
    </xdr:sp>
    <xdr:clientData/>
  </xdr:twoCellAnchor>
  <xdr:twoCellAnchor>
    <xdr:from>
      <xdr:col>5</xdr:col>
      <xdr:colOff>47625</xdr:colOff>
      <xdr:row>66</xdr:row>
      <xdr:rowOff>142875</xdr:rowOff>
    </xdr:from>
    <xdr:to>
      <xdr:col>7</xdr:col>
      <xdr:colOff>657225</xdr:colOff>
      <xdr:row>71</xdr:row>
      <xdr:rowOff>19050</xdr:rowOff>
    </xdr:to>
    <xdr:sp>
      <xdr:nvSpPr>
        <xdr:cNvPr id="9" name="Rectangle 17"/>
        <xdr:cNvSpPr>
          <a:spLocks/>
        </xdr:cNvSpPr>
      </xdr:nvSpPr>
      <xdr:spPr>
        <a:xfrm>
          <a:off x="3952875" y="10829925"/>
          <a:ext cx="2133600" cy="685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Taper 2 si l'exploitation a plus de 10 salariés. Les cotisations sont automatiquement calculées en fonction du nombre de salariés</a:t>
          </a:r>
        </a:p>
      </xdr:txBody>
    </xdr:sp>
    <xdr:clientData/>
  </xdr:twoCellAnchor>
  <xdr:twoCellAnchor>
    <xdr:from>
      <xdr:col>3</xdr:col>
      <xdr:colOff>704850</xdr:colOff>
      <xdr:row>11</xdr:row>
      <xdr:rowOff>123825</xdr:rowOff>
    </xdr:from>
    <xdr:to>
      <xdr:col>6</xdr:col>
      <xdr:colOff>114300</xdr:colOff>
      <xdr:row>12</xdr:row>
      <xdr:rowOff>123825</xdr:rowOff>
    </xdr:to>
    <xdr:sp>
      <xdr:nvSpPr>
        <xdr:cNvPr id="10" name="Line 18"/>
        <xdr:cNvSpPr>
          <a:spLocks/>
        </xdr:cNvSpPr>
      </xdr:nvSpPr>
      <xdr:spPr>
        <a:xfrm flipH="1" flipV="1">
          <a:off x="3086100" y="1905000"/>
          <a:ext cx="1695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12</xdr:row>
      <xdr:rowOff>0</xdr:rowOff>
    </xdr:from>
    <xdr:to>
      <xdr:col>6</xdr:col>
      <xdr:colOff>123825</xdr:colOff>
      <xdr:row>12</xdr:row>
      <xdr:rowOff>66675</xdr:rowOff>
    </xdr:to>
    <xdr:sp>
      <xdr:nvSpPr>
        <xdr:cNvPr id="11" name="Line 19"/>
        <xdr:cNvSpPr>
          <a:spLocks/>
        </xdr:cNvSpPr>
      </xdr:nvSpPr>
      <xdr:spPr>
        <a:xfrm flipH="1" flipV="1">
          <a:off x="4600575" y="1943100"/>
          <a:ext cx="190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22</xdr:row>
      <xdr:rowOff>123825</xdr:rowOff>
    </xdr:from>
    <xdr:to>
      <xdr:col>4</xdr:col>
      <xdr:colOff>523875</xdr:colOff>
      <xdr:row>22</xdr:row>
      <xdr:rowOff>123825</xdr:rowOff>
    </xdr:to>
    <xdr:sp>
      <xdr:nvSpPr>
        <xdr:cNvPr id="12" name="Line 20"/>
        <xdr:cNvSpPr>
          <a:spLocks/>
        </xdr:cNvSpPr>
      </xdr:nvSpPr>
      <xdr:spPr>
        <a:xfrm flipH="1">
          <a:off x="3409950" y="3686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71</xdr:row>
      <xdr:rowOff>0</xdr:rowOff>
    </xdr:from>
    <xdr:to>
      <xdr:col>5</xdr:col>
      <xdr:colOff>38100</xdr:colOff>
      <xdr:row>71</xdr:row>
      <xdr:rowOff>0</xdr:rowOff>
    </xdr:to>
    <xdr:sp>
      <xdr:nvSpPr>
        <xdr:cNvPr id="13" name="Line 21"/>
        <xdr:cNvSpPr>
          <a:spLocks/>
        </xdr:cNvSpPr>
      </xdr:nvSpPr>
      <xdr:spPr>
        <a:xfrm flipH="1">
          <a:off x="2552700" y="11496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65</xdr:row>
      <xdr:rowOff>76200</xdr:rowOff>
    </xdr:from>
    <xdr:to>
      <xdr:col>3</xdr:col>
      <xdr:colOff>495300</xdr:colOff>
      <xdr:row>68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2619375" y="10601325"/>
          <a:ext cx="257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26</xdr:row>
      <xdr:rowOff>66675</xdr:rowOff>
    </xdr:from>
    <xdr:to>
      <xdr:col>2</xdr:col>
      <xdr:colOff>752475</xdr:colOff>
      <xdr:row>26</xdr:row>
      <xdr:rowOff>76200</xdr:rowOff>
    </xdr:to>
    <xdr:sp>
      <xdr:nvSpPr>
        <xdr:cNvPr id="15" name="Line 23"/>
        <xdr:cNvSpPr>
          <a:spLocks/>
        </xdr:cNvSpPr>
      </xdr:nvSpPr>
      <xdr:spPr>
        <a:xfrm flipV="1">
          <a:off x="2190750" y="42767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56</xdr:row>
      <xdr:rowOff>9525</xdr:rowOff>
    </xdr:from>
    <xdr:to>
      <xdr:col>3</xdr:col>
      <xdr:colOff>695325</xdr:colOff>
      <xdr:row>58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2295525" y="9077325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45</xdr:row>
      <xdr:rowOff>66675</xdr:rowOff>
    </xdr:from>
    <xdr:to>
      <xdr:col>8</xdr:col>
      <xdr:colOff>76200</xdr:colOff>
      <xdr:row>46</xdr:row>
      <xdr:rowOff>123825</xdr:rowOff>
    </xdr:to>
    <xdr:sp>
      <xdr:nvSpPr>
        <xdr:cNvPr id="17" name="Rectangle 25"/>
        <xdr:cNvSpPr>
          <a:spLocks/>
        </xdr:cNvSpPr>
      </xdr:nvSpPr>
      <xdr:spPr>
        <a:xfrm>
          <a:off x="4029075" y="7353300"/>
          <a:ext cx="223837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modifier en fonction de la législation</a:t>
          </a:r>
        </a:p>
      </xdr:txBody>
    </xdr:sp>
    <xdr:clientData/>
  </xdr:twoCellAnchor>
  <xdr:twoCellAnchor>
    <xdr:from>
      <xdr:col>4</xdr:col>
      <xdr:colOff>571500</xdr:colOff>
      <xdr:row>43</xdr:row>
      <xdr:rowOff>57150</xdr:rowOff>
    </xdr:from>
    <xdr:to>
      <xdr:col>5</xdr:col>
      <xdr:colOff>123825</xdr:colOff>
      <xdr:row>45</xdr:row>
      <xdr:rowOff>66675</xdr:rowOff>
    </xdr:to>
    <xdr:sp>
      <xdr:nvSpPr>
        <xdr:cNvPr id="18" name="Line 26"/>
        <xdr:cNvSpPr>
          <a:spLocks/>
        </xdr:cNvSpPr>
      </xdr:nvSpPr>
      <xdr:spPr>
        <a:xfrm flipH="1" flipV="1">
          <a:off x="3714750" y="701992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46</xdr:row>
      <xdr:rowOff>123825</xdr:rowOff>
    </xdr:from>
    <xdr:to>
      <xdr:col>5</xdr:col>
      <xdr:colOff>114300</xdr:colOff>
      <xdr:row>49</xdr:row>
      <xdr:rowOff>57150</xdr:rowOff>
    </xdr:to>
    <xdr:sp>
      <xdr:nvSpPr>
        <xdr:cNvPr id="19" name="Line 27"/>
        <xdr:cNvSpPr>
          <a:spLocks/>
        </xdr:cNvSpPr>
      </xdr:nvSpPr>
      <xdr:spPr>
        <a:xfrm flipH="1">
          <a:off x="3714750" y="7572375"/>
          <a:ext cx="3048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133350</xdr:rowOff>
    </xdr:from>
    <xdr:to>
      <xdr:col>8</xdr:col>
      <xdr:colOff>57150</xdr:colOff>
      <xdr:row>8</xdr:row>
      <xdr:rowOff>104775</xdr:rowOff>
    </xdr:to>
    <xdr:sp>
      <xdr:nvSpPr>
        <xdr:cNvPr id="20" name="Rectangle 28"/>
        <xdr:cNvSpPr>
          <a:spLocks/>
        </xdr:cNvSpPr>
      </xdr:nvSpPr>
      <xdr:spPr>
        <a:xfrm>
          <a:off x="390525" y="133350"/>
          <a:ext cx="5857875" cy="1266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Conseils d'utlisation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-Ne modifiez les formules de calcul que si vous maîtrisez la programmation d'Excel.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-Utilisez un fichier Excel par an et par apprenti. Baptisez ce classeur ainsi : "Paye 2008 CHAILLAN.xls" (CHAILLAN, étant par exemple de nom de l'apprenti).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-Créez une nouvelle feuille Excel pour chaque mois à partir de la feuille du mois précédent (à partir de la feuille "Bulletin vierge" pour la première utilisation.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-Consultez, et mettez à jour la feuille 'Informations générales".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9</xdr:row>
      <xdr:rowOff>142875</xdr:rowOff>
    </xdr:from>
    <xdr:to>
      <xdr:col>8</xdr:col>
      <xdr:colOff>409575</xdr:colOff>
      <xdr:row>74</xdr:row>
      <xdr:rowOff>76200</xdr:rowOff>
    </xdr:to>
    <xdr:sp>
      <xdr:nvSpPr>
        <xdr:cNvPr id="21" name="Rectangle 33"/>
        <xdr:cNvSpPr>
          <a:spLocks/>
        </xdr:cNvSpPr>
      </xdr:nvSpPr>
      <xdr:spPr>
        <a:xfrm>
          <a:off x="28575" y="1600200"/>
          <a:ext cx="6572250" cy="1045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10</xdr:row>
      <xdr:rowOff>114300</xdr:rowOff>
    </xdr:from>
    <xdr:to>
      <xdr:col>12</xdr:col>
      <xdr:colOff>542925</xdr:colOff>
      <xdr:row>12</xdr:row>
      <xdr:rowOff>85725</xdr:rowOff>
    </xdr:to>
    <xdr:sp>
      <xdr:nvSpPr>
        <xdr:cNvPr id="22" name="Rectangle 36"/>
        <xdr:cNvSpPr>
          <a:spLocks/>
        </xdr:cNvSpPr>
      </xdr:nvSpPr>
      <xdr:spPr>
        <a:xfrm>
          <a:off x="9324975" y="1733550"/>
          <a:ext cx="457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47625</xdr:rowOff>
    </xdr:from>
    <xdr:to>
      <xdr:col>0</xdr:col>
      <xdr:colOff>266700</xdr:colOff>
      <xdr:row>19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52400" y="3219450"/>
          <a:ext cx="114300" cy="76200"/>
        </a:xfrm>
        <a:custGeom>
          <a:pathLst>
            <a:path h="76200" w="114300">
              <a:moveTo>
                <a:pt x="0" y="29106"/>
              </a:moveTo>
              <a:lnTo>
                <a:pt x="43659" y="29106"/>
              </a:lnTo>
              <a:lnTo>
                <a:pt x="57150" y="0"/>
              </a:lnTo>
              <a:lnTo>
                <a:pt x="70641" y="29106"/>
              </a:lnTo>
              <a:lnTo>
                <a:pt x="114300" y="29106"/>
              </a:lnTo>
              <a:lnTo>
                <a:pt x="78979" y="47094"/>
              </a:lnTo>
              <a:lnTo>
                <a:pt x="92471" y="76200"/>
              </a:lnTo>
              <a:lnTo>
                <a:pt x="57150" y="58211"/>
              </a:lnTo>
              <a:lnTo>
                <a:pt x="21829" y="76200"/>
              </a:lnTo>
              <a:lnTo>
                <a:pt x="35321" y="4709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17</xdr:row>
      <xdr:rowOff>47625</xdr:rowOff>
    </xdr:from>
    <xdr:to>
      <xdr:col>0</xdr:col>
      <xdr:colOff>266700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52400" y="2895600"/>
          <a:ext cx="114300" cy="76200"/>
        </a:xfrm>
        <a:custGeom>
          <a:pathLst>
            <a:path h="76200" w="114300">
              <a:moveTo>
                <a:pt x="0" y="29106"/>
              </a:moveTo>
              <a:lnTo>
                <a:pt x="43659" y="29106"/>
              </a:lnTo>
              <a:lnTo>
                <a:pt x="57150" y="0"/>
              </a:lnTo>
              <a:lnTo>
                <a:pt x="70641" y="29106"/>
              </a:lnTo>
              <a:lnTo>
                <a:pt x="114300" y="29106"/>
              </a:lnTo>
              <a:lnTo>
                <a:pt x="78979" y="47094"/>
              </a:lnTo>
              <a:lnTo>
                <a:pt x="92471" y="76200"/>
              </a:lnTo>
              <a:lnTo>
                <a:pt x="57150" y="58211"/>
              </a:lnTo>
              <a:lnTo>
                <a:pt x="21829" y="76200"/>
              </a:lnTo>
              <a:lnTo>
                <a:pt x="35321" y="4709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</xdr:row>
      <xdr:rowOff>47625</xdr:rowOff>
    </xdr:from>
    <xdr:to>
      <xdr:col>0</xdr:col>
      <xdr:colOff>266700</xdr:colOff>
      <xdr:row>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52400" y="628650"/>
          <a:ext cx="114300" cy="76200"/>
        </a:xfrm>
        <a:custGeom>
          <a:pathLst>
            <a:path h="76200" w="114300">
              <a:moveTo>
                <a:pt x="0" y="29106"/>
              </a:moveTo>
              <a:lnTo>
                <a:pt x="43659" y="29106"/>
              </a:lnTo>
              <a:lnTo>
                <a:pt x="57150" y="0"/>
              </a:lnTo>
              <a:lnTo>
                <a:pt x="70641" y="29106"/>
              </a:lnTo>
              <a:lnTo>
                <a:pt x="114300" y="29106"/>
              </a:lnTo>
              <a:lnTo>
                <a:pt x="78979" y="47094"/>
              </a:lnTo>
              <a:lnTo>
                <a:pt x="92471" y="76200"/>
              </a:lnTo>
              <a:lnTo>
                <a:pt x="57150" y="58211"/>
              </a:lnTo>
              <a:lnTo>
                <a:pt x="21829" y="76200"/>
              </a:lnTo>
              <a:lnTo>
                <a:pt x="35321" y="4709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22</xdr:row>
      <xdr:rowOff>47625</xdr:rowOff>
    </xdr:from>
    <xdr:to>
      <xdr:col>0</xdr:col>
      <xdr:colOff>266700</xdr:colOff>
      <xdr:row>22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52400" y="3705225"/>
          <a:ext cx="114300" cy="76200"/>
        </a:xfrm>
        <a:custGeom>
          <a:pathLst>
            <a:path h="76200" w="114300">
              <a:moveTo>
                <a:pt x="0" y="29106"/>
              </a:moveTo>
              <a:lnTo>
                <a:pt x="43659" y="29106"/>
              </a:lnTo>
              <a:lnTo>
                <a:pt x="57150" y="0"/>
              </a:lnTo>
              <a:lnTo>
                <a:pt x="70641" y="29106"/>
              </a:lnTo>
              <a:lnTo>
                <a:pt x="114300" y="29106"/>
              </a:lnTo>
              <a:lnTo>
                <a:pt x="78979" y="47094"/>
              </a:lnTo>
              <a:lnTo>
                <a:pt x="92471" y="76200"/>
              </a:lnTo>
              <a:lnTo>
                <a:pt x="57150" y="58211"/>
              </a:lnTo>
              <a:lnTo>
                <a:pt x="21829" y="76200"/>
              </a:lnTo>
              <a:lnTo>
                <a:pt x="35321" y="4709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47625</xdr:rowOff>
    </xdr:from>
    <xdr:to>
      <xdr:col>0</xdr:col>
      <xdr:colOff>266700</xdr:colOff>
      <xdr:row>24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52400" y="4029075"/>
          <a:ext cx="114300" cy="76200"/>
        </a:xfrm>
        <a:custGeom>
          <a:pathLst>
            <a:path h="76200" w="114300">
              <a:moveTo>
                <a:pt x="0" y="29106"/>
              </a:moveTo>
              <a:lnTo>
                <a:pt x="43659" y="29106"/>
              </a:lnTo>
              <a:lnTo>
                <a:pt x="57150" y="0"/>
              </a:lnTo>
              <a:lnTo>
                <a:pt x="70641" y="29106"/>
              </a:lnTo>
              <a:lnTo>
                <a:pt x="114300" y="29106"/>
              </a:lnTo>
              <a:lnTo>
                <a:pt x="78979" y="47094"/>
              </a:lnTo>
              <a:lnTo>
                <a:pt x="92471" y="76200"/>
              </a:lnTo>
              <a:lnTo>
                <a:pt x="57150" y="58211"/>
              </a:lnTo>
              <a:lnTo>
                <a:pt x="21829" y="76200"/>
              </a:lnTo>
              <a:lnTo>
                <a:pt x="35321" y="4709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28</xdr:row>
      <xdr:rowOff>38100</xdr:rowOff>
    </xdr:from>
    <xdr:to>
      <xdr:col>6</xdr:col>
      <xdr:colOff>323850</xdr:colOff>
      <xdr:row>29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57700" y="4648200"/>
          <a:ext cx="828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Néant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B20"/>
  <sheetViews>
    <sheetView showGridLines="0" zoomScalePageLayoutView="0" workbookViewId="0" topLeftCell="A52">
      <selection activeCell="J8" sqref="J8"/>
    </sheetView>
  </sheetViews>
  <sheetFormatPr defaultColWidth="11.421875" defaultRowHeight="12.75"/>
  <sheetData>
    <row r="19" ht="23.25">
      <c r="B19" s="74" t="s">
        <v>68</v>
      </c>
    </row>
    <row r="20" ht="23.25">
      <c r="B20" s="74" t="s">
        <v>69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58">
      <selection activeCell="A1" sqref="A1:I75"/>
    </sheetView>
  </sheetViews>
  <sheetFormatPr defaultColWidth="11.421875" defaultRowHeight="12.75"/>
  <cols>
    <col min="1" max="1" width="12.851562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4.7109375" style="0" customWidth="1"/>
    <col min="2" max="2" width="12.57421875" style="0" customWidth="1"/>
    <col min="3" max="3" width="12.421875" style="0" customWidth="1"/>
    <col min="4" max="11" width="11.8515625" style="0" customWidth="1"/>
  </cols>
  <sheetData>
    <row r="2" ht="20.25">
      <c r="B2" s="20" t="s">
        <v>83</v>
      </c>
    </row>
    <row r="4" ht="12.75">
      <c r="B4" t="s">
        <v>32</v>
      </c>
    </row>
    <row r="6" spans="2:7" ht="12.75">
      <c r="B6" s="75" t="s">
        <v>84</v>
      </c>
      <c r="C6" s="75"/>
      <c r="D6" s="84">
        <v>8.86</v>
      </c>
      <c r="G6" s="19" t="s">
        <v>88</v>
      </c>
    </row>
    <row r="7" spans="2:4" ht="12.75">
      <c r="B7" s="45" t="s">
        <v>85</v>
      </c>
      <c r="C7" s="87"/>
      <c r="D7" s="47">
        <v>9</v>
      </c>
    </row>
    <row r="9" spans="2:11" ht="12.75">
      <c r="B9" t="s">
        <v>87</v>
      </c>
      <c r="C9" s="11"/>
      <c r="D9" s="87" t="s">
        <v>40</v>
      </c>
      <c r="E9" s="13"/>
      <c r="F9" s="11"/>
      <c r="G9" s="87" t="s">
        <v>41</v>
      </c>
      <c r="H9" s="13"/>
      <c r="I9" s="11"/>
      <c r="J9" s="12" t="s">
        <v>42</v>
      </c>
      <c r="K9" s="13"/>
    </row>
    <row r="10" spans="2:11" ht="12.75">
      <c r="B10" s="17" t="s">
        <v>36</v>
      </c>
      <c r="C10" s="5" t="s">
        <v>37</v>
      </c>
      <c r="D10" s="14" t="s">
        <v>38</v>
      </c>
      <c r="E10" s="7" t="s">
        <v>39</v>
      </c>
      <c r="F10" s="5" t="s">
        <v>37</v>
      </c>
      <c r="G10" s="14" t="s">
        <v>38</v>
      </c>
      <c r="H10" s="7" t="s">
        <v>39</v>
      </c>
      <c r="I10" s="5" t="s">
        <v>37</v>
      </c>
      <c r="J10" s="14" t="s">
        <v>38</v>
      </c>
      <c r="K10" s="7" t="s">
        <v>39</v>
      </c>
    </row>
    <row r="11" spans="2:11" ht="12.75">
      <c r="B11" s="15" t="s">
        <v>33</v>
      </c>
      <c r="C11" s="16">
        <v>25</v>
      </c>
      <c r="D11" s="18">
        <f>smich*C11/100</f>
        <v>2.25</v>
      </c>
      <c r="E11" s="88">
        <f>ROUND(D11,2)*151.67</f>
        <v>341.2575</v>
      </c>
      <c r="F11" s="16">
        <v>37</v>
      </c>
      <c r="G11" s="18">
        <f>smich*F11/100</f>
        <v>3.33</v>
      </c>
      <c r="H11" s="88">
        <f>ROUND(G11,2)*151.67</f>
        <v>505.06109999999995</v>
      </c>
      <c r="I11" s="16">
        <v>53</v>
      </c>
      <c r="J11" s="18">
        <f>smich*I11/100</f>
        <v>4.77</v>
      </c>
      <c r="K11" s="78">
        <f>ROUND(J11,2)*151.67</f>
        <v>723.4658999999999</v>
      </c>
    </row>
    <row r="12" spans="2:11" ht="12.75">
      <c r="B12" s="17" t="s">
        <v>34</v>
      </c>
      <c r="C12" s="16">
        <v>41</v>
      </c>
      <c r="D12" s="18">
        <f>smich*C12/100</f>
        <v>3.69</v>
      </c>
      <c r="E12" s="88">
        <f>ROUND(D12,2)*151.67</f>
        <v>559.6623</v>
      </c>
      <c r="F12" s="16">
        <v>49</v>
      </c>
      <c r="G12" s="18">
        <f>smich*F12/100</f>
        <v>4.41</v>
      </c>
      <c r="H12" s="88">
        <f>ROUND(G12,2)*151.67</f>
        <v>668.8647</v>
      </c>
      <c r="I12" s="16">
        <v>65</v>
      </c>
      <c r="J12" s="18">
        <f>smich*I12/100</f>
        <v>5.85</v>
      </c>
      <c r="K12" s="78">
        <f>ROUND(J12,2)*151.67</f>
        <v>887.2694999999999</v>
      </c>
    </row>
    <row r="13" spans="2:11" ht="12.75">
      <c r="B13" s="17" t="s">
        <v>35</v>
      </c>
      <c r="C13" s="16">
        <v>53</v>
      </c>
      <c r="D13" s="18">
        <f>smich*C13/100</f>
        <v>4.77</v>
      </c>
      <c r="E13" s="88">
        <f>ROUND(D13,2)*151.67</f>
        <v>723.4658999999999</v>
      </c>
      <c r="F13" s="16">
        <v>61</v>
      </c>
      <c r="G13" s="18">
        <f>smich*F13/100</f>
        <v>5.49</v>
      </c>
      <c r="H13" s="88">
        <f>ROUND(G13,2)*151.67</f>
        <v>832.6682999999999</v>
      </c>
      <c r="I13" s="16">
        <v>78</v>
      </c>
      <c r="J13" s="18">
        <f>smich*I13/100</f>
        <v>7.02</v>
      </c>
      <c r="K13" s="78">
        <f>ROUND(J13,2)*151.67</f>
        <v>1064.7233999999999</v>
      </c>
    </row>
    <row r="18" ht="12.75">
      <c r="B18" t="s">
        <v>66</v>
      </c>
    </row>
    <row r="20" spans="2:12" ht="12.75">
      <c r="B20" s="19" t="s">
        <v>72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2.75"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3" ht="12.75">
      <c r="B23" t="s">
        <v>82</v>
      </c>
    </row>
    <row r="25" ht="12.75">
      <c r="B25" t="s">
        <v>73</v>
      </c>
    </row>
    <row r="26" spans="3:5" ht="12.75">
      <c r="C26" s="1" t="s">
        <v>74</v>
      </c>
      <c r="D26" t="s">
        <v>75</v>
      </c>
      <c r="E26" s="19"/>
    </row>
    <row r="27" spans="3:4" ht="12.75">
      <c r="C27" s="1" t="s">
        <v>76</v>
      </c>
      <c r="D27" t="s">
        <v>77</v>
      </c>
    </row>
    <row r="28" spans="3:4" ht="12.75">
      <c r="C28" s="1" t="s">
        <v>78</v>
      </c>
      <c r="D28" t="s">
        <v>79</v>
      </c>
    </row>
    <row r="29" ht="12.75">
      <c r="B29" t="s">
        <v>71</v>
      </c>
    </row>
    <row r="31" ht="12.75">
      <c r="B31" t="s">
        <v>89</v>
      </c>
    </row>
    <row r="32" ht="12.75">
      <c r="B32" t="s">
        <v>65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0">
      <selection activeCell="J9" sqref="J9"/>
    </sheetView>
  </sheetViews>
  <sheetFormatPr defaultColWidth="11.421875" defaultRowHeight="12.75"/>
  <cols>
    <col min="1" max="1" width="3.140625" style="0" customWidth="1"/>
    <col min="2" max="2" width="26.28125" style="0" customWidth="1"/>
    <col min="3" max="3" width="12.00390625" style="0" customWidth="1"/>
    <col min="4" max="4" width="10.421875" style="0" customWidth="1"/>
    <col min="5" max="5" width="11.140625" style="0" customWidth="1"/>
    <col min="8" max="8" width="3.140625" style="0" customWidth="1"/>
  </cols>
  <sheetData>
    <row r="1" spans="2:7" ht="15.75">
      <c r="B1" s="24" t="s">
        <v>43</v>
      </c>
      <c r="C1" s="28">
        <v>40544</v>
      </c>
      <c r="D1" s="25" t="s">
        <v>27</v>
      </c>
      <c r="E1" s="28">
        <v>40574</v>
      </c>
      <c r="G1" s="19" t="s">
        <v>94</v>
      </c>
    </row>
    <row r="3" spans="1:8" ht="12.75">
      <c r="A3" s="2"/>
      <c r="B3" s="3"/>
      <c r="C3" s="3"/>
      <c r="D3" s="3"/>
      <c r="E3" s="3"/>
      <c r="F3" s="3"/>
      <c r="G3" s="3"/>
      <c r="H3" s="4"/>
    </row>
    <row r="4" spans="1:8" ht="12.75">
      <c r="A4" s="5"/>
      <c r="B4" s="26" t="s">
        <v>22</v>
      </c>
      <c r="C4" s="27"/>
      <c r="D4" s="6"/>
      <c r="E4" s="6"/>
      <c r="F4" s="27"/>
      <c r="G4" s="27"/>
      <c r="H4" s="7"/>
    </row>
    <row r="5" spans="1:8" ht="12.75">
      <c r="A5" s="5"/>
      <c r="B5" s="26" t="s">
        <v>44</v>
      </c>
      <c r="C5" s="27"/>
      <c r="D5" s="6"/>
      <c r="E5" s="6"/>
      <c r="F5" s="27"/>
      <c r="G5" s="27"/>
      <c r="H5" s="7"/>
    </row>
    <row r="6" spans="1:8" ht="12.75">
      <c r="A6" s="5"/>
      <c r="B6" s="26" t="s">
        <v>26</v>
      </c>
      <c r="C6" s="27"/>
      <c r="D6" s="6"/>
      <c r="E6" s="6"/>
      <c r="F6" s="6"/>
      <c r="G6" s="6"/>
      <c r="H6" s="7"/>
    </row>
    <row r="7" spans="1:8" ht="12.75">
      <c r="A7" s="5"/>
      <c r="B7" s="26" t="s">
        <v>23</v>
      </c>
      <c r="C7" s="27"/>
      <c r="D7" s="6"/>
      <c r="E7" s="6"/>
      <c r="F7" s="6"/>
      <c r="G7" s="6"/>
      <c r="H7" s="7"/>
    </row>
    <row r="8" spans="1:8" ht="12.75">
      <c r="A8" s="5"/>
      <c r="B8" s="26" t="s">
        <v>24</v>
      </c>
      <c r="C8" s="27"/>
      <c r="D8" s="6"/>
      <c r="E8" s="6"/>
      <c r="F8" s="6"/>
      <c r="G8" s="6"/>
      <c r="H8" s="7"/>
    </row>
    <row r="9" spans="1:8" ht="12.75">
      <c r="A9" s="5"/>
      <c r="B9" s="26" t="s">
        <v>25</v>
      </c>
      <c r="C9" s="27"/>
      <c r="D9" s="6"/>
      <c r="E9" s="6"/>
      <c r="F9" s="6"/>
      <c r="G9" s="6"/>
      <c r="H9" s="7"/>
    </row>
    <row r="10" spans="1:8" ht="12.75">
      <c r="A10" s="8"/>
      <c r="B10" s="9"/>
      <c r="C10" s="9"/>
      <c r="D10" s="9"/>
      <c r="E10" s="9"/>
      <c r="F10" s="9"/>
      <c r="G10" s="9"/>
      <c r="H10" s="10"/>
    </row>
    <row r="12" spans="1:3" ht="12.75">
      <c r="A12" s="6"/>
      <c r="B12" s="43" t="s">
        <v>48</v>
      </c>
      <c r="C12" s="82">
        <v>9</v>
      </c>
    </row>
    <row r="13" spans="1:3" ht="15.75">
      <c r="A13" s="6"/>
      <c r="B13" s="85" t="s">
        <v>49</v>
      </c>
      <c r="C13" s="86">
        <v>9</v>
      </c>
    </row>
    <row r="14" spans="1:3" ht="12.75">
      <c r="A14" s="6"/>
      <c r="B14" s="44" t="s">
        <v>50</v>
      </c>
      <c r="C14" s="65">
        <v>3.31</v>
      </c>
    </row>
    <row r="15" spans="2:3" ht="12.75">
      <c r="B15" s="30"/>
      <c r="C15" s="23"/>
    </row>
    <row r="16" spans="2:6" ht="12.75">
      <c r="B16" t="s">
        <v>16</v>
      </c>
      <c r="C16" s="73">
        <v>0.25</v>
      </c>
      <c r="D16" t="s">
        <v>67</v>
      </c>
      <c r="F16" s="21">
        <f>ROUND(C13*C16,2)</f>
        <v>2.25</v>
      </c>
    </row>
    <row r="17" ht="12.75">
      <c r="C17" s="23" t="s">
        <v>86</v>
      </c>
    </row>
    <row r="18" spans="3:7" ht="12.75">
      <c r="C18" s="23"/>
      <c r="E18" s="34" t="s">
        <v>17</v>
      </c>
      <c r="F18" s="39" t="s">
        <v>18</v>
      </c>
      <c r="G18" s="35" t="s">
        <v>19</v>
      </c>
    </row>
    <row r="19" spans="2:14" ht="12.75">
      <c r="B19" s="2" t="s">
        <v>20</v>
      </c>
      <c r="C19" s="66">
        <v>1</v>
      </c>
      <c r="D19" s="3"/>
      <c r="E19" s="36">
        <v>151.67</v>
      </c>
      <c r="F19" s="40">
        <f>F16</f>
        <v>2.25</v>
      </c>
      <c r="G19" s="31">
        <f>E19*F19</f>
        <v>341.2575</v>
      </c>
      <c r="K19" s="19" t="s">
        <v>93</v>
      </c>
      <c r="L19" s="19"/>
      <c r="M19" s="19"/>
      <c r="N19" s="19"/>
    </row>
    <row r="20" spans="2:14" ht="12.75">
      <c r="B20" s="5" t="s">
        <v>21</v>
      </c>
      <c r="C20" s="67">
        <v>1.25</v>
      </c>
      <c r="D20" s="6">
        <v>17.333</v>
      </c>
      <c r="E20" s="37">
        <v>0</v>
      </c>
      <c r="F20" s="41">
        <f>F19*C20</f>
        <v>2.8125</v>
      </c>
      <c r="G20" s="32">
        <f>E20*F20</f>
        <v>0</v>
      </c>
      <c r="K20" s="19" t="s">
        <v>90</v>
      </c>
      <c r="L20" s="19"/>
      <c r="M20" s="19"/>
      <c r="N20" s="19"/>
    </row>
    <row r="21" spans="2:14" ht="12.75">
      <c r="B21" s="8" t="s">
        <v>21</v>
      </c>
      <c r="C21" s="68">
        <v>1.5</v>
      </c>
      <c r="D21" s="9"/>
      <c r="E21" s="38"/>
      <c r="F21" s="42">
        <f>F19*C21</f>
        <v>3.375</v>
      </c>
      <c r="G21" s="33">
        <f>E21*F21</f>
        <v>0</v>
      </c>
      <c r="K21" s="19" t="s">
        <v>92</v>
      </c>
      <c r="L21" s="19"/>
      <c r="M21" s="19"/>
      <c r="N21" s="19"/>
    </row>
    <row r="22" ht="12.75">
      <c r="G22" s="29"/>
    </row>
    <row r="23" spans="5:7" ht="12.75">
      <c r="E23" s="45"/>
      <c r="F23" s="46" t="s">
        <v>28</v>
      </c>
      <c r="G23" s="51">
        <f>SUM(G19:G21)</f>
        <v>341.2575</v>
      </c>
    </row>
    <row r="25" spans="2:7" ht="12.75">
      <c r="B25" s="19" t="s">
        <v>52</v>
      </c>
      <c r="C25" s="6"/>
      <c r="D25" s="89" t="s">
        <v>0</v>
      </c>
      <c r="E25" s="90"/>
      <c r="F25" s="91" t="s">
        <v>1</v>
      </c>
      <c r="G25" s="90"/>
    </row>
    <row r="26" spans="2:7" ht="12.75">
      <c r="B26" s="9"/>
      <c r="C26" s="16" t="s">
        <v>2</v>
      </c>
      <c r="D26" s="22" t="s">
        <v>3</v>
      </c>
      <c r="E26" s="49" t="s">
        <v>19</v>
      </c>
      <c r="F26" s="2"/>
      <c r="G26" s="4"/>
    </row>
    <row r="27" spans="2:7" ht="12.75">
      <c r="B27" s="14" t="s">
        <v>4</v>
      </c>
      <c r="C27" s="48"/>
      <c r="D27" s="61"/>
      <c r="E27" s="48"/>
      <c r="F27" s="5"/>
      <c r="G27" s="7"/>
    </row>
    <row r="28" spans="2:7" ht="12.75">
      <c r="B28" s="48" t="s">
        <v>5</v>
      </c>
      <c r="C28" s="48"/>
      <c r="D28" s="61"/>
      <c r="E28" s="48"/>
      <c r="F28" s="5"/>
      <c r="G28" s="7"/>
    </row>
    <row r="29" spans="2:7" ht="12.75">
      <c r="B29" s="48" t="s">
        <v>6</v>
      </c>
      <c r="C29" s="48"/>
      <c r="D29" s="61"/>
      <c r="E29" s="48"/>
      <c r="F29" s="5"/>
      <c r="G29" s="7"/>
    </row>
    <row r="30" spans="2:7" ht="12.75">
      <c r="B30" s="48" t="s">
        <v>7</v>
      </c>
      <c r="C30" s="48"/>
      <c r="D30" s="61"/>
      <c r="E30" s="48"/>
      <c r="F30" s="5"/>
      <c r="G30" s="7"/>
    </row>
    <row r="31" spans="2:7" ht="12.75">
      <c r="B31" s="48" t="s">
        <v>8</v>
      </c>
      <c r="C31" s="41"/>
      <c r="D31" s="61"/>
      <c r="E31" s="48"/>
      <c r="F31" s="5"/>
      <c r="G31" s="7"/>
    </row>
    <row r="32" spans="2:7" ht="12.75">
      <c r="B32" s="48" t="s">
        <v>70</v>
      </c>
      <c r="C32" s="76">
        <f aca="true" t="shared" si="0" ref="C32:C43">INT(((pourcentSMIC-11%)*169*SMICjanvier)+0.5)</f>
        <v>213</v>
      </c>
      <c r="D32" s="83">
        <v>2.23</v>
      </c>
      <c r="E32" s="41">
        <f>C32*D32/100</f>
        <v>4.7499</v>
      </c>
      <c r="F32" s="5"/>
      <c r="G32" s="7"/>
    </row>
    <row r="33" spans="2:7" ht="12.75">
      <c r="B33" s="48" t="s">
        <v>9</v>
      </c>
      <c r="C33" s="71">
        <f>INT(((pourcentSMIC-11%)*169*SMICjanvier)+0.5)</f>
        <v>213</v>
      </c>
      <c r="D33" s="62">
        <v>1.2</v>
      </c>
      <c r="E33" s="41">
        <f>IF(nbsal=1,0,C33*D33/100)</f>
        <v>0</v>
      </c>
      <c r="F33" s="5"/>
      <c r="G33" s="7"/>
    </row>
    <row r="34" spans="2:7" ht="12.75">
      <c r="B34" s="48" t="s">
        <v>10</v>
      </c>
      <c r="C34" s="71">
        <f t="shared" si="0"/>
        <v>213</v>
      </c>
      <c r="D34" s="62">
        <v>4</v>
      </c>
      <c r="E34" s="41">
        <f aca="true" t="shared" si="1" ref="E34:E41">IF(nbsal=1,0,C34*D34/100)</f>
        <v>0</v>
      </c>
      <c r="F34" s="5"/>
      <c r="G34" s="7"/>
    </row>
    <row r="35" spans="2:7" ht="12.75">
      <c r="B35" s="48" t="s">
        <v>11</v>
      </c>
      <c r="C35" s="71"/>
      <c r="D35" s="62"/>
      <c r="E35" s="41"/>
      <c r="F35" s="5"/>
      <c r="G35" s="7"/>
    </row>
    <row r="36" spans="2:7" ht="12.75">
      <c r="B36" s="48" t="s">
        <v>12</v>
      </c>
      <c r="C36" s="71">
        <f t="shared" si="0"/>
        <v>213</v>
      </c>
      <c r="D36" s="77">
        <v>0.4</v>
      </c>
      <c r="E36" s="41">
        <f t="shared" si="1"/>
        <v>0</v>
      </c>
      <c r="F36" s="5"/>
      <c r="G36" s="7"/>
    </row>
    <row r="37" spans="2:7" ht="12.75">
      <c r="B37" s="48" t="s">
        <v>13</v>
      </c>
      <c r="C37" s="71">
        <f t="shared" si="0"/>
        <v>213</v>
      </c>
      <c r="D37" s="62">
        <v>3.75</v>
      </c>
      <c r="E37" s="41">
        <f t="shared" si="1"/>
        <v>0</v>
      </c>
      <c r="F37" s="5"/>
      <c r="G37" s="7"/>
    </row>
    <row r="38" spans="2:7" ht="12.75">
      <c r="B38" s="48" t="s">
        <v>11</v>
      </c>
      <c r="C38" s="71"/>
      <c r="D38" s="62"/>
      <c r="E38" s="41"/>
      <c r="F38" s="5"/>
      <c r="G38" s="7"/>
    </row>
    <row r="39" spans="2:7" ht="12.75">
      <c r="B39" s="48" t="s">
        <v>61</v>
      </c>
      <c r="C39" s="71">
        <f t="shared" si="0"/>
        <v>213</v>
      </c>
      <c r="D39" s="77">
        <v>0.2</v>
      </c>
      <c r="E39" s="41">
        <f>C39*D39/100</f>
        <v>0.426</v>
      </c>
      <c r="F39" s="5"/>
      <c r="G39" s="7"/>
    </row>
    <row r="40" spans="2:7" ht="12.75">
      <c r="B40" s="48" t="s">
        <v>14</v>
      </c>
      <c r="C40" s="71">
        <f t="shared" si="0"/>
        <v>213</v>
      </c>
      <c r="D40" s="62">
        <v>0.1</v>
      </c>
      <c r="E40" s="41">
        <f t="shared" si="1"/>
        <v>0</v>
      </c>
      <c r="F40" s="5"/>
      <c r="G40" s="7"/>
    </row>
    <row r="41" spans="2:7" ht="12.75">
      <c r="B41" s="48" t="s">
        <v>15</v>
      </c>
      <c r="C41" s="71">
        <f t="shared" si="0"/>
        <v>213</v>
      </c>
      <c r="D41" s="77">
        <v>0.55</v>
      </c>
      <c r="E41" s="41">
        <f t="shared" si="1"/>
        <v>0</v>
      </c>
      <c r="F41" s="5"/>
      <c r="G41" s="7"/>
    </row>
    <row r="42" spans="2:7" ht="12.75">
      <c r="B42" s="48" t="s">
        <v>62</v>
      </c>
      <c r="C42" s="71">
        <f t="shared" si="0"/>
        <v>213</v>
      </c>
      <c r="D42" s="77">
        <v>0.42</v>
      </c>
      <c r="E42" s="41">
        <f>C42*D42/100</f>
        <v>0.8946</v>
      </c>
      <c r="F42" s="5"/>
      <c r="G42" s="7"/>
    </row>
    <row r="43" spans="2:7" ht="12.75">
      <c r="B43" s="50" t="s">
        <v>63</v>
      </c>
      <c r="C43" s="72">
        <f t="shared" si="0"/>
        <v>213</v>
      </c>
      <c r="D43" s="63">
        <v>0.26</v>
      </c>
      <c r="E43" s="42">
        <f>C43*D43/100</f>
        <v>0.5538000000000001</v>
      </c>
      <c r="F43" s="8"/>
      <c r="G43" s="10"/>
    </row>
    <row r="44" spans="2:4" ht="12.75">
      <c r="B44" s="69" t="s">
        <v>64</v>
      </c>
      <c r="D44" s="64"/>
    </row>
    <row r="45" spans="2:5" ht="12.75">
      <c r="B45" s="26"/>
      <c r="C45" s="11"/>
      <c r="D45" s="55" t="s">
        <v>53</v>
      </c>
      <c r="E45" s="51">
        <f>SUM(E32:E43)</f>
        <v>6.6243</v>
      </c>
    </row>
    <row r="47" spans="5:7" ht="12.75">
      <c r="E47" s="11"/>
      <c r="F47" s="55" t="s">
        <v>55</v>
      </c>
      <c r="G47" s="51">
        <f>Sbrut</f>
        <v>341.2575</v>
      </c>
    </row>
    <row r="48" spans="5:7" ht="12.75">
      <c r="E48" s="8"/>
      <c r="F48" s="56" t="s">
        <v>54</v>
      </c>
      <c r="G48" s="52">
        <f>G47</f>
        <v>341.2575</v>
      </c>
    </row>
    <row r="49" spans="5:7" ht="12.75">
      <c r="E49" s="6"/>
      <c r="F49" s="53"/>
      <c r="G49" s="54"/>
    </row>
    <row r="50" spans="4:7" ht="12.75">
      <c r="D50" s="79" t="s">
        <v>80</v>
      </c>
      <c r="E50" s="79" t="s">
        <v>81</v>
      </c>
      <c r="F50" s="58" t="s">
        <v>58</v>
      </c>
      <c r="G50" s="57" t="s">
        <v>19</v>
      </c>
    </row>
    <row r="51" spans="3:7" ht="12.75">
      <c r="C51" s="11" t="s">
        <v>56</v>
      </c>
      <c r="D51" s="81">
        <v>0</v>
      </c>
      <c r="E51" s="80">
        <v>0</v>
      </c>
      <c r="F51" s="59">
        <v>0</v>
      </c>
      <c r="G51" s="51">
        <f>D51*E51*F51</f>
        <v>0</v>
      </c>
    </row>
    <row r="52" spans="3:7" ht="12.75">
      <c r="C52" s="17" t="s">
        <v>57</v>
      </c>
      <c r="F52" s="9"/>
      <c r="G52" s="70"/>
    </row>
    <row r="53" spans="3:7" ht="12.75">
      <c r="C53" s="11"/>
      <c r="D53" s="12"/>
      <c r="E53" s="12"/>
      <c r="F53" s="55" t="s">
        <v>60</v>
      </c>
      <c r="G53" s="51">
        <f>G51+G52</f>
        <v>0</v>
      </c>
    </row>
    <row r="54" spans="6:7" ht="12.75">
      <c r="F54" s="1"/>
      <c r="G54" s="54"/>
    </row>
    <row r="55" spans="5:7" ht="12.75">
      <c r="E55" s="45"/>
      <c r="F55" s="55" t="s">
        <v>59</v>
      </c>
      <c r="G55" s="47">
        <f>G47-G53</f>
        <v>341.2575</v>
      </c>
    </row>
    <row r="57" spans="1:8" ht="12.75">
      <c r="A57" s="2"/>
      <c r="B57" s="3"/>
      <c r="C57" s="3"/>
      <c r="D57" s="3"/>
      <c r="E57" s="3"/>
      <c r="F57" s="3"/>
      <c r="G57" s="3"/>
      <c r="H57" s="4"/>
    </row>
    <row r="58" spans="1:8" ht="12.75">
      <c r="A58" s="5"/>
      <c r="B58" s="26" t="s">
        <v>29</v>
      </c>
      <c r="C58" s="27"/>
      <c r="D58" s="6"/>
      <c r="E58" s="6"/>
      <c r="F58" s="6"/>
      <c r="G58" s="6"/>
      <c r="H58" s="7"/>
    </row>
    <row r="59" spans="1:8" ht="12.75">
      <c r="A59" s="5"/>
      <c r="B59" s="26" t="s">
        <v>46</v>
      </c>
      <c r="C59" s="27"/>
      <c r="D59" s="6"/>
      <c r="E59" s="6"/>
      <c r="F59" s="6"/>
      <c r="G59" s="6"/>
      <c r="H59" s="7"/>
    </row>
    <row r="60" spans="1:8" ht="12.75">
      <c r="A60" s="5"/>
      <c r="B60" s="26" t="s">
        <v>30</v>
      </c>
      <c r="C60" s="27"/>
      <c r="D60" s="6"/>
      <c r="E60" s="6"/>
      <c r="F60" s="6"/>
      <c r="G60" s="6"/>
      <c r="H60" s="7"/>
    </row>
    <row r="61" spans="1:8" ht="12.75">
      <c r="A61" s="5"/>
      <c r="B61" s="26" t="s">
        <v>31</v>
      </c>
      <c r="C61" s="27" t="s">
        <v>45</v>
      </c>
      <c r="D61" s="6"/>
      <c r="E61" s="6"/>
      <c r="F61" s="6"/>
      <c r="G61" s="6"/>
      <c r="H61" s="7"/>
    </row>
    <row r="62" spans="1:8" ht="12.75">
      <c r="A62" s="8"/>
      <c r="B62" s="9" t="s">
        <v>51</v>
      </c>
      <c r="C62" s="60">
        <v>1</v>
      </c>
      <c r="D62" s="9"/>
      <c r="E62" s="9"/>
      <c r="F62" s="9"/>
      <c r="G62" s="9"/>
      <c r="H62" s="10"/>
    </row>
    <row r="64" ht="12.75">
      <c r="A64" t="s">
        <v>47</v>
      </c>
    </row>
  </sheetData>
  <sheetProtection/>
  <mergeCells count="2">
    <mergeCell ref="D25:E25"/>
    <mergeCell ref="F25:G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mzarragane</cp:lastModifiedBy>
  <cp:lastPrinted>2011-01-11T13:07:09Z</cp:lastPrinted>
  <dcterms:created xsi:type="dcterms:W3CDTF">2007-05-31T14:56:23Z</dcterms:created>
  <dcterms:modified xsi:type="dcterms:W3CDTF">2011-03-28T12:31:05Z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281760014</vt:i4>
  </property>
  <property fmtid="{D5CDD505-2E9C-101B-9397-08002B2CF9AE}" pid="3" name="_EmailSubject">
    <vt:lpwstr>paie des apprentis 2009</vt:lpwstr>
  </property>
  <property fmtid="{D5CDD505-2E9C-101B-9397-08002B2CF9AE}" pid="4" name="_AuthorEmail">
    <vt:lpwstr>pierre.monty@direccte.gouv.fr</vt:lpwstr>
  </property>
  <property fmtid="{D5CDD505-2E9C-101B-9397-08002B2CF9AE}" pid="5" name="_AuthorEmailDisplayName">
    <vt:lpwstr>Monty Pierre DDTEFP-04</vt:lpwstr>
  </property>
  <property fmtid="{D5CDD505-2E9C-101B-9397-08002B2CF9AE}" pid="6" name="_ReviewingToolsShownOnce">
    <vt:lpwstr/>
  </property>
</Properties>
</file>